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<sst xmlns="http://schemas.openxmlformats.org/spreadsheetml/2006/main" count="50" uniqueCount="43">
  <si>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</si>
  <si>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</si>
  <si>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</si>
  <si>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</si>
  <si>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</si>
  <si>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</si>
  <si>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</si>
  <si>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</si>
  <si>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</si>
  <si>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</si>
  <si>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</si>
  <si>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</si>
  <si>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</si>
  <si>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</si>
  <si>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</si>
  <si>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</si>
  <si>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</si>
  <si>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</si>
  <si>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</si>
  <si>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</si>
  <si>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</si>
  <si>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</si>
  <si>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</si>
  <si>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</si>
  <si>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</si>
  <si>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</si>
  <si>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</si>
  <si>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</si>
  <si>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</si>
  <si>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</si>
  <si>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</si>
  <si>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</si>
  <si>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</si>
  <si>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</si>
  <si>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</si>
  <si>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</si>
  <si>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</si>
  <si>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</si>
  <si>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</si>
  <si>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</si>
  <si>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Ulley Parish Council</t>
  </si>
  <si>
    <t xml:space="preserve">2021/22 £19,544.18 which was held in the Halifax Trust Fund was transferred in to it's own bank account and is no longer part of Ulley Parish Council we have not had that payment.  However we have paid £3,000 in VAT 22/23 towards the Play Area restoration </t>
  </si>
  <si>
    <t>£6862 was received 2021/22 from the Halifax Estates which is no longer part of Ulley Parish Councl.  2022/23 UPC have received a funding for £2,500 towards the play area restorations.  In 2021/22 the VAT reclaim was £1113 and only £383 in 2022/23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</si>
</sst>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70" zoomScaleNormal="70" zoomScalePageLayoutView="0" workbookViewId="0" topLeftCell="A1">
      <selection activeCell="D15" sqref="D15"/>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9" t="s">
        <v>16</v>
      </c>
      <c r="B1" s="50"/>
      <c r="C1" s="50"/>
      <c r="D1" s="50"/>
      <c r="E1" s="50"/>
      <c r="F1" s="50"/>
      <c r="G1" s="50"/>
      <c r="H1" s="50"/>
      <c r="I1" s="50"/>
      <c r="J1" s="50"/>
      <c r="K1" s="50"/>
      <c r="L1" s="9"/>
    </row>
    <row r="2" spans="1:13" ht="15">
      <c r="A2" s="29" t="s">
        <v>17</v>
      </c>
      <c r="B2" s="24"/>
      <c r="C2" s="37" t="s">
        <v>40</v>
      </c>
      <c r="D2" s="24"/>
      <c r="E2" s="24"/>
      <c r="F2" s="24"/>
      <c r="G2" s="24"/>
      <c r="H2" s="24"/>
      <c r="I2" s="24"/>
      <c r="J2" s="24"/>
      <c r="K2" s="24"/>
      <c r="L2" s="9"/>
      <c r="M2" s="25"/>
    </row>
    <row r="3" spans="1:12" ht="14.25" customHeight="1">
      <c r="A3" s="29" t="s">
        <v>18</v>
      </c>
      <c r="C3" s="36"/>
      <c r="L3" s="9"/>
    </row>
    <row r="4" ht="13.5">
      <c r="A4" s="1" t="s">
        <v>36</v>
      </c>
    </row>
    <row r="5" spans="1:13" ht="99" customHeight="1">
      <c r="A5" s="47" t="s">
        <v>37</v>
      </c>
      <c r="B5" s="48"/>
      <c r="C5" s="48"/>
      <c r="D5" s="48"/>
      <c r="E5" s="48"/>
      <c r="F5" s="48"/>
      <c r="G5" s="48"/>
      <c r="H5" s="48"/>
      <c r="M5" s="25"/>
    </row>
    <row r="6" ht="13.5">
      <c r="A6" s="30"/>
    </row>
    <row r="7" spans="1:14" ht="13.5">
      <c r="A7" s="30"/>
      <c r="D7" s="4"/>
      <c r="F7" s="4"/>
      <c r="N7" s="27"/>
    </row>
    <row r="8" spans="4:14" ht="27">
      <c r="D8" s="38" t="s">
        <v>38</v>
      </c>
      <c r="E8" s="27"/>
      <c r="F8" s="38" t="s">
        <v>39</v>
      </c>
      <c r="G8" s="38" t="s">
        <v>0</v>
      </c>
      <c r="H8" s="38" t="s">
        <v>0</v>
      </c>
      <c r="I8" s="38"/>
      <c r="J8" s="38"/>
      <c r="K8" s="38"/>
      <c r="L8" s="39" t="s">
        <v>15</v>
      </c>
      <c r="M8" s="10" t="s">
        <v>10</v>
      </c>
      <c r="N8" s="40" t="s">
        <v>34</v>
      </c>
    </row>
    <row r="9" spans="4:14" ht="13.5">
      <c r="D9" s="38" t="s">
        <v>1</v>
      </c>
      <c r="E9" s="27"/>
      <c r="F9" s="38" t="s">
        <v>1</v>
      </c>
      <c r="G9" s="38" t="s">
        <v>1</v>
      </c>
      <c r="H9" s="38" t="s">
        <v>14</v>
      </c>
      <c r="I9" s="38"/>
      <c r="J9" s="38"/>
      <c r="K9" s="27"/>
      <c r="L9" s="27"/>
      <c r="N9" s="23"/>
    </row>
    <row r="10" spans="4:14" ht="14.25" thickBot="1">
      <c r="D10" s="4"/>
      <c r="E10" s="4"/>
      <c r="N10" s="23"/>
    </row>
    <row r="11" spans="1:14" ht="44.25" customHeight="1" thickBot="1">
      <c r="A11" s="43" t="s">
        <v>2</v>
      </c>
      <c r="B11" s="43"/>
      <c r="C11" s="43"/>
      <c r="D11" s="8">
        <v>20800</v>
      </c>
      <c r="F11" s="8">
        <v>8211</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4" t="s">
        <v>20</v>
      </c>
      <c r="B13" s="45"/>
      <c r="C13" s="46"/>
      <c r="D13" s="8">
        <v>7710</v>
      </c>
      <c r="F13" s="8">
        <v>7941</v>
      </c>
      <c r="G13" s="5">
        <f>F13-D13</f>
        <v>231</v>
      </c>
      <c r="H13" s="6">
        <f>IF((D13&gt;F13),(D13-F13)/D13,IF(D13&lt;F13,-(D13-F13)/D13,IF(D13=F13,0)))</f>
        <v>0.029961089494163425</v>
      </c>
      <c r="I13" s="3">
        <f>IF(D13-F13&lt;200,0,IF(D13-F13&gt;200,1,IF(D13-F13=200,1)))</f>
        <v>0</v>
      </c>
      <c r="J13" s="3">
        <f>IF(F13-D13&lt;200,0,IF(F13-D13&gt;200,1,IF(F13-D13=200,1)))</f>
        <v>1</v>
      </c>
      <c r="K13" s="4">
        <f>IF(H13&lt;0.15,0,IF(H13&gt;0.15,1,IF(H13=0.15,1)))</f>
        <v>0</v>
      </c>
      <c r="L13" s="4" t="str">
        <f>IF((H13&lt;15%)*AND(G13&lt;100000)*OR(G13&gt;-100000),"NO","YES")</f>
        <v>NO</v>
      </c>
      <c r="M13" s="10" t="str">
        <f>IF((L13="YES")*AND(I13+J13&lt;1),"Explanation not required, difference less than £200"," ")</f>
        <v> </v>
      </c>
      <c r="N13" s="13"/>
    </row>
    <row r="14" spans="4:14" ht="14.25" thickBot="1">
      <c r="D14" s="5"/>
      <c r="F14" s="5"/>
      <c r="G14" s="5"/>
      <c r="H14" s="6"/>
      <c r="K14" s="4"/>
      <c r="L14" s="4"/>
      <c r="N14" s="13"/>
    </row>
    <row r="15" spans="1:14" ht="42" thickBot="1">
      <c r="A15" s="42" t="s">
        <v>3</v>
      </c>
      <c r="B15" s="42"/>
      <c r="C15" s="42"/>
      <c r="D15" s="8">
        <v>9337</v>
      </c>
      <c r="F15" s="8">
        <v>4366</v>
      </c>
      <c r="G15" s="5">
        <f>F15-D15</f>
        <v>-4971</v>
      </c>
      <c r="H15" s="6">
        <f>IF((D15&gt;F15),(D15-F15)/D15,IF(D15&lt;F15,-(D15-F15)/D15,IF(D15=F15,0)))</f>
        <v>0.5323979865053015</v>
      </c>
      <c r="I15" s="3">
        <f>IF(D15-F15&lt;200,0,IF(D15-F15&gt;200,1,IF(D15-F15=200,1)))</f>
        <v>1</v>
      </c>
      <c r="J15" s="3">
        <f>IF(F15-D15&lt;200,0,IF(F15-D15&gt;200,1,IF(F15-D15=200,1)))</f>
        <v>0</v>
      </c>
      <c r="K15" s="4">
        <f>IF(H15&lt;0.15,0,IF(H15&gt;0.15,1,IF(H15=0.15,1)))</f>
        <v>1</v>
      </c>
      <c r="L15" s="4" t="str">
        <f>IF((H15&lt;15%)*AND(G15&lt;100000)*OR(G15&gt;-100000),"NO","YES")</f>
        <v>YES</v>
      </c>
      <c r="M15" s="10" t="str">
        <f>IF((L15="YES")*AND(I15+J15&lt;1),"Explanation not required, difference less than £200"," ")</f>
        <v> </v>
      </c>
      <c r="N15" s="13" t="s">
        <v>42</v>
      </c>
    </row>
    <row r="16" spans="4:14" ht="14.25" thickBot="1">
      <c r="D16" s="5"/>
      <c r="F16" s="5"/>
      <c r="G16" s="5"/>
      <c r="H16" s="6"/>
      <c r="K16" s="4"/>
      <c r="L16" s="4"/>
      <c r="N16" s="13"/>
    </row>
    <row r="17" spans="1:14" ht="19.5" customHeight="1" thickBot="1">
      <c r="A17" s="42" t="s">
        <v>4</v>
      </c>
      <c r="B17" s="42"/>
      <c r="C17" s="42"/>
      <c r="D17" s="8">
        <v>3718</v>
      </c>
      <c r="F17" s="8">
        <v>3638</v>
      </c>
      <c r="G17" s="5">
        <f>F17-D17</f>
        <v>-80</v>
      </c>
      <c r="H17" s="6">
        <f>IF((D17&gt;F17),(D17-F17)/D17,IF(D17&lt;F17,-(D17-F17)/D17,IF(D17=F17,0)))</f>
        <v>0.02151694459386767</v>
      </c>
      <c r="I17" s="3">
        <f>IF(D17-F17&lt;200,0,IF(D17-F17&gt;200,1,IF(D17-F17=200,1)))</f>
        <v>0</v>
      </c>
      <c r="J17" s="3">
        <f>IF(F17-D17&lt;200,0,IF(F17-D17&gt;200,1,IF(F17-D17=200,1)))</f>
        <v>0</v>
      </c>
      <c r="K17" s="4">
        <f>IF(H17&lt;0.15,0,IF(H17&gt;0.15,1,IF(H17=0.15,1)))</f>
        <v>0</v>
      </c>
      <c r="L17" s="4" t="str">
        <f>IF((H17&lt;15%)*AND(G17&lt;100000)*OR(G17&gt;-100000),"NO","YES")</f>
        <v>NO</v>
      </c>
      <c r="M17" s="10" t="str">
        <f>IF((L17="YES")*AND(I17+J17&lt;1),"Explanation not required, difference less than £200"," ")</f>
        <v> </v>
      </c>
      <c r="N17" s="13"/>
    </row>
    <row r="18" spans="4:14" ht="14.2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42" thickBot="1">
      <c r="D20" s="5"/>
      <c r="F20" s="5"/>
      <c r="G20" s="5"/>
      <c r="H20" s="6"/>
      <c r="K20" s="4"/>
      <c r="L20" s="4"/>
      <c r="N20" s="13" t="s">
        <v>41</v>
      </c>
    </row>
    <row r="21" spans="1:13" ht="14.25" thickBot="1">
      <c r="A21" s="42" t="s">
        <v>21</v>
      </c>
      <c r="B21" s="42"/>
      <c r="C21" s="42"/>
      <c r="D21" s="8">
        <v>25918</v>
      </c>
      <c r="F21" s="8">
        <v>8941</v>
      </c>
      <c r="G21" s="5">
        <f>F21-D21</f>
        <v>-16977</v>
      </c>
      <c r="H21" s="6">
        <f>IF((D21&gt;F21),(D21-F21)/D21,IF(D21&lt;F21,-(D21-F21)/D21,IF(D21=F21,0)))</f>
        <v>0.6550273940890501</v>
      </c>
      <c r="I21" s="3">
        <f>IF(D21-F21&lt;200,0,IF(D21-F21&gt;200,1,IF(D21-F21=200,1)))</f>
        <v>1</v>
      </c>
      <c r="J21" s="3">
        <f>IF(F21-D21&lt;200,0,IF(F21-D21&gt;200,1,IF(F21-D21=200,1)))</f>
        <v>0</v>
      </c>
      <c r="K21" s="4">
        <f>IF(H21&lt;0.15,0,IF(H21&gt;0.15,1,IF(H21=0.15,1)))</f>
        <v>1</v>
      </c>
      <c r="L21" s="4" t="str">
        <f>IF((H21&lt;15%)*AND(G21&lt;100000)*OR(G21&gt;-100000),"NO","YES")</f>
        <v>YES</v>
      </c>
      <c r="M21" s="10" t="str">
        <f>IF((L21="YES")*AND(I21+J21&lt;1),"Explanation not required, difference less than £200"," ")</f>
        <v> </v>
      </c>
    </row>
    <row r="22" spans="4:14" ht="14.25" thickBot="1">
      <c r="D22" s="5"/>
      <c r="F22" s="5"/>
      <c r="G22" s="5"/>
      <c r="H22" s="6"/>
      <c r="K22" s="4"/>
      <c r="L22" s="4"/>
      <c r="N22" s="23"/>
    </row>
    <row r="23" spans="1:14" ht="19.5" customHeight="1" thickBot="1">
      <c r="A23" s="7" t="s">
        <v>5</v>
      </c>
      <c r="D23" s="2">
        <f>D11+D13+D15-D17-D19-D21</f>
        <v>8211</v>
      </c>
      <c r="F23" s="2">
        <f>F11+F13+F15-F17-F19-F21</f>
        <v>7939</v>
      </c>
      <c r="G23" s="5"/>
      <c r="H23" s="6"/>
      <c r="K23" s="4"/>
      <c r="L23" s="4"/>
      <c r="M23" s="14" t="s">
        <v>12</v>
      </c>
      <c r="N23" s="23"/>
    </row>
    <row r="24" spans="1:14" s="17" customFormat="1" ht="13.5">
      <c r="A24" s="16"/>
      <c r="D24" s="18"/>
      <c r="E24" s="3"/>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4.25" thickBot="1">
      <c r="D25" s="5"/>
      <c r="F25" s="5"/>
      <c r="G25" s="5"/>
      <c r="H25" s="6"/>
      <c r="K25" s="4"/>
      <c r="L25" s="4"/>
      <c r="N25" s="23"/>
    </row>
    <row r="26" spans="1:14" ht="19.5" customHeight="1" thickBot="1">
      <c r="A26" s="42" t="s">
        <v>9</v>
      </c>
      <c r="B26" s="42"/>
      <c r="C26" s="42"/>
      <c r="D26" s="8">
        <v>8211</v>
      </c>
      <c r="F26" s="8">
        <v>7940</v>
      </c>
      <c r="G26" s="5"/>
      <c r="H26" s="6"/>
      <c r="K26" s="4"/>
      <c r="L26" s="4"/>
      <c r="M26" s="15" t="s">
        <v>12</v>
      </c>
      <c r="N26" s="23"/>
    </row>
    <row r="27" spans="4:14" ht="14.25" thickBot="1">
      <c r="D27" s="5"/>
      <c r="F27" s="5"/>
      <c r="G27" s="5"/>
      <c r="H27" s="6"/>
      <c r="K27" s="4"/>
      <c r="L27" s="4"/>
      <c r="N27" s="23"/>
    </row>
    <row r="28" spans="1:14" ht="19.5" customHeight="1" thickBot="1">
      <c r="A28" s="42" t="s">
        <v>8</v>
      </c>
      <c r="B28" s="42"/>
      <c r="C28" s="42"/>
      <c r="D28" s="8">
        <v>8592</v>
      </c>
      <c r="F28" s="8">
        <v>8593</v>
      </c>
      <c r="G28" s="5">
        <f>F28-D28</f>
        <v>1</v>
      </c>
      <c r="H28" s="6">
        <f>IF((D28&gt;F28),(D28-F28)/D28,IF(D28&lt;F28,-(D28-F28)/D28,IF(D28=F28,0)))</f>
        <v>0.00011638733705772812</v>
      </c>
      <c r="I28" s="3">
        <f>IF(D28-F28&lt;200,0,IF(D28-F28&gt;200,1,IF(D28-F28=200,1)))</f>
        <v>0</v>
      </c>
      <c r="J28" s="3">
        <f>IF(F28-D28&lt;200,0,IF(F28-D28&gt;200,1,IF(F28-D28=200,1)))</f>
        <v>0</v>
      </c>
      <c r="K28" s="4">
        <f>IF(H28&lt;0.15,0,IF(H28&gt;0.15,1,IF(H28=0.15,1)))</f>
        <v>0</v>
      </c>
      <c r="L28" s="4" t="str">
        <f>IF((H28&lt;15%)*AND(G28&lt;100000)*OR(G28&gt;-100000),"NO","YES")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19</v>
      </c>
    </row>
  </sheetData>
  <sheetProtection/>
  <mergeCells count="11">
    <mergeCell ref="A1:K1"/>
    <mergeCell ref="A26:C26"/>
    <mergeCell ref="A28:C28"/>
    <mergeCell ref="A30:C30"/>
    <mergeCell ref="A11:C11"/>
    <mergeCell ref="A13:C13"/>
    <mergeCell ref="A15:C15"/>
    <mergeCell ref="A17:C17"/>
    <mergeCell ref="A5:H5"/>
    <mergeCell ref="A19:C19"/>
    <mergeCell ref="A21:C21"/>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4.25">
      <c r="A3" t="s">
        <v>23</v>
      </c>
    </row>
    <row r="5" spans="4:6" ht="14.25">
      <c r="D5" s="31" t="s">
        <v>1</v>
      </c>
      <c r="E5" s="31" t="s">
        <v>1</v>
      </c>
      <c r="F5" s="31" t="s">
        <v>1</v>
      </c>
    </row>
    <row r="6" ht="14.25">
      <c r="A6" s="31" t="s">
        <v>24</v>
      </c>
    </row>
    <row r="7" spans="2:4" ht="14.25">
      <c r="B7" s="34" t="s">
        <v>27</v>
      </c>
      <c r="D7" s="34"/>
    </row>
    <row r="8" spans="2:4" ht="15" customHeight="1">
      <c r="B8" s="34" t="s">
        <v>28</v>
      </c>
      <c r="D8" s="34"/>
    </row>
    <row r="9" spans="2:4" ht="14.25">
      <c r="B9" s="34" t="s">
        <v>29</v>
      </c>
      <c r="D9" s="34"/>
    </row>
    <row r="10" spans="2:4" ht="14.25">
      <c r="B10" s="34" t="s">
        <v>30</v>
      </c>
      <c r="D10" s="34"/>
    </row>
    <row r="11" spans="2:4" ht="14.25">
      <c r="B11" s="34" t="s">
        <v>31</v>
      </c>
      <c r="D11" s="34"/>
    </row>
    <row r="12" spans="2:4" ht="14.25">
      <c r="B12" s="34" t="s">
        <v>32</v>
      </c>
      <c r="D12" s="34"/>
    </row>
    <row r="13" spans="2:4" ht="14.25">
      <c r="B13" s="34" t="s">
        <v>33</v>
      </c>
      <c r="D13" s="34"/>
    </row>
    <row r="14" ht="14.25">
      <c r="E14" s="33">
        <f>SUM(D7:D13)</f>
        <v>0</v>
      </c>
    </row>
    <row r="16" spans="1:4" ht="14.25">
      <c r="A16" s="31" t="s">
        <v>25</v>
      </c>
      <c r="D16" s="34"/>
    </row>
    <row r="17" ht="14.25">
      <c r="E17" s="33">
        <f>D16</f>
        <v>0</v>
      </c>
    </row>
    <row r="18" spans="1:6" ht="15" thickBot="1">
      <c r="A18" s="31" t="s">
        <v>26</v>
      </c>
      <c r="F18" s="35">
        <f>E14+E17</f>
        <v>0</v>
      </c>
    </row>
    <row r="19" ht="1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Greg Pacey</cp:lastModifiedBy>
  <cp:lastPrinted>2023-04-04T08:25:50Z</cp:lastPrinted>
  <dcterms:created xsi:type="dcterms:W3CDTF">2012-07-11T10:01:28Z</dcterms:created>
  <dcterms:modified xsi:type="dcterms:W3CDTF">2023-04-04T13:40:10Z</dcterms:modified>
  <cp:category/>
  <cp:version/>
  <cp:contentType/>
  <cp:contentStatus/>
</cp:coreProperties>
</file>