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Variances" sheetId="1" r:id="rId1"/>
  </sheets>
  <definedNames>
    <definedName name="_xlnm.Print_Area" localSheetId="0">'Variances'!$A$1:$N$29</definedName>
  </definedNames>
  <calcPr fullCalcOnLoad="1"/>
</workbook>
</file>

<file path=xl/sharedStrings.xml><?xml version="1.0" encoding="utf-8"?>
<sst xmlns="http://schemas.openxmlformats.org/spreadsheetml/2006/main" count="30" uniqueCount="26">
  <si>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</si>
  <si>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</si>
  <si>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</si>
  <si>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</si>
  <si>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</si>
  <si>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</si>
  <si>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</si>
  <si>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</si>
  <si>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</si>
  <si>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</si>
  <si>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</si>
  <si>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VARIANCE EXPLANATION NOT REQUIRED</t>
  </si>
  <si>
    <t>%</t>
  </si>
  <si>
    <t>Explanation Required?</t>
  </si>
  <si>
    <t xml:space="preserve">Name of smaller authority: 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</si>
  <si>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</si>
  <si>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</si>
  <si>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</si>
  <si>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2020/21</t>
  </si>
  <si>
    <t>2021/22</t>
  </si>
  <si>
    <t xml:space="preserve">Explanation of Variances </t>
  </si>
  <si>
    <t>Ulley Parish Council</t>
  </si>
  <si>
    <t>South Yorkshire</t>
  </si>
  <si>
    <t>County area:</t>
  </si>
  <si>
    <t>£19,544.18 which was held in the Halifax Trust Fund was transferred in to it's own bank account and is no longer part of Ulley Parish Council</t>
  </si>
  <si>
    <t>Due to the employment of a new Clerk, and the handover process, 2 clerks were paid for 1 month.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</si>
</sst>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/>
    </xf>
    <xf numFmtId="10" fontId="43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3" fillId="35" borderId="11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11" xfId="0" applyFont="1" applyBorder="1" applyAlignment="1">
      <alignment wrapText="1"/>
    </xf>
    <xf numFmtId="0" fontId="43" fillId="36" borderId="11" xfId="0" applyFont="1" applyFill="1" applyBorder="1" applyAlignment="1">
      <alignment wrapText="1"/>
    </xf>
    <xf numFmtId="0" fontId="43" fillId="36" borderId="11" xfId="0" applyFont="1" applyFill="1" applyBorder="1" applyAlignment="1">
      <alignment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3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4" fillId="37" borderId="11" xfId="0" applyFont="1" applyFill="1" applyBorder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43" fillId="0" borderId="0" xfId="0" applyFont="1" applyFill="1" applyAlignment="1">
      <alignment wrapText="1"/>
    </xf>
    <xf numFmtId="0" fontId="45" fillId="0" borderId="0" xfId="0" applyFont="1" applyAlignment="1">
      <alignment horizontal="left" vertical="center" indent="2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wrapText="1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Fill="1" applyAlignment="1">
      <alignment horizontal="left"/>
    </xf>
    <xf numFmtId="0" fontId="4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80" zoomScaleNormal="80" zoomScalePageLayoutView="0" workbookViewId="0" topLeftCell="A8">
      <selection activeCell="L28" sqref="L28:L29"/>
    </sheetView>
  </sheetViews>
  <sheetFormatPr defaultColWidth="9.140625" defaultRowHeight="15"/>
  <cols>
    <col min="1" max="1" width="16.7109375" style="2" customWidth="1"/>
    <col min="2" max="2" width="9.14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9.57421875" style="2" customWidth="1"/>
    <col min="9" max="11" width="9.140625" style="2" hidden="1" customWidth="1"/>
    <col min="12" max="12" width="13.28125" style="2" customWidth="1"/>
    <col min="13" max="13" width="50.421875" style="10" bestFit="1" customWidth="1"/>
    <col min="14" max="14" width="86.00390625" style="2" bestFit="1" customWidth="1"/>
    <col min="15" max="22" width="9.140625" style="15" customWidth="1"/>
    <col min="23" max="16384" width="9.140625" style="2" customWidth="1"/>
  </cols>
  <sheetData>
    <row r="1" spans="1:12" ht="17.25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8"/>
    </row>
    <row r="2" spans="1:13" ht="15">
      <c r="A2" s="30" t="s">
        <v>14</v>
      </c>
      <c r="B2" s="31"/>
      <c r="C2" s="32" t="s">
        <v>21</v>
      </c>
      <c r="D2" s="22"/>
      <c r="E2" s="22"/>
      <c r="F2" s="22"/>
      <c r="G2" s="22"/>
      <c r="H2" s="22"/>
      <c r="I2" s="22"/>
      <c r="J2" s="22"/>
      <c r="K2" s="22"/>
      <c r="L2" s="8"/>
      <c r="M2" s="23"/>
    </row>
    <row r="3" spans="1:12" ht="14.25" customHeight="1">
      <c r="A3" s="30" t="s">
        <v>23</v>
      </c>
      <c r="B3" s="30"/>
      <c r="C3" s="33" t="s">
        <v>22</v>
      </c>
      <c r="L3" s="8"/>
    </row>
    <row r="4" ht="13.5">
      <c r="A4" s="26"/>
    </row>
    <row r="5" spans="1:14" ht="13.5">
      <c r="A5" s="26"/>
      <c r="D5" s="3"/>
      <c r="F5" s="3"/>
      <c r="N5" s="24"/>
    </row>
    <row r="6" spans="4:14" ht="27">
      <c r="D6" s="27" t="s">
        <v>18</v>
      </c>
      <c r="E6" s="24"/>
      <c r="F6" s="27" t="s">
        <v>19</v>
      </c>
      <c r="G6" s="27" t="s">
        <v>0</v>
      </c>
      <c r="H6" s="27" t="s">
        <v>0</v>
      </c>
      <c r="I6" s="27"/>
      <c r="J6" s="27"/>
      <c r="K6" s="27"/>
      <c r="L6" s="28" t="s">
        <v>13</v>
      </c>
      <c r="M6" s="9" t="s">
        <v>10</v>
      </c>
      <c r="N6" s="29" t="s">
        <v>17</v>
      </c>
    </row>
    <row r="7" spans="4:14" ht="13.5">
      <c r="D7" s="27" t="s">
        <v>1</v>
      </c>
      <c r="E7" s="24"/>
      <c r="F7" s="27" t="s">
        <v>1</v>
      </c>
      <c r="G7" s="27" t="s">
        <v>1</v>
      </c>
      <c r="H7" s="27" t="s">
        <v>12</v>
      </c>
      <c r="I7" s="27"/>
      <c r="J7" s="27"/>
      <c r="K7" s="24"/>
      <c r="L7" s="24"/>
      <c r="N7" s="21"/>
    </row>
    <row r="8" spans="4:14" ht="14.25" thickBot="1">
      <c r="D8" s="3"/>
      <c r="E8" s="3"/>
      <c r="N8" s="21"/>
    </row>
    <row r="9" spans="1:14" ht="44.25" customHeight="1" thickBot="1">
      <c r="A9" s="37" t="s">
        <v>2</v>
      </c>
      <c r="B9" s="37"/>
      <c r="C9" s="37"/>
      <c r="D9" s="7">
        <v>19793</v>
      </c>
      <c r="F9" s="7">
        <v>20800</v>
      </c>
      <c r="G9" s="4"/>
      <c r="M9" s="9" t="str">
        <f>IF(F9=D21,"Explanation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9" s="11"/>
    </row>
    <row r="10" spans="4:14" ht="14.25" thickBot="1">
      <c r="D10" s="4"/>
      <c r="F10" s="4"/>
      <c r="N10" s="21"/>
    </row>
    <row r="11" spans="1:14" ht="31.5" customHeight="1" thickBot="1">
      <c r="A11" s="38" t="s">
        <v>15</v>
      </c>
      <c r="B11" s="39"/>
      <c r="C11" s="40"/>
      <c r="D11" s="7">
        <v>7413</v>
      </c>
      <c r="F11" s="7">
        <v>7710</v>
      </c>
      <c r="G11" s="4">
        <f>F11-D11</f>
        <v>297</v>
      </c>
      <c r="H11" s="5">
        <f>IF((D11&gt;F11),(D11-F11)/D11,IF(D11&lt;F11,-(D11-F11)/D11,IF(D11=F11,0)))</f>
        <v>0.040064751112909754</v>
      </c>
      <c r="I11" s="2">
        <f>IF(D11-F11&lt;200,0,IF(D11-F11&gt;200,1,IF(D11-F11=200,1)))</f>
        <v>0</v>
      </c>
      <c r="J11" s="2">
        <f>IF(F11-D11&lt;200,0,IF(F11-D11&gt;200,1,IF(F11-D11=200,1)))</f>
        <v>1</v>
      </c>
      <c r="K11" s="3">
        <f>IF(H11&lt;0.15,0,IF(H11&gt;0.15,1,IF(H11=0.15,1)))</f>
        <v>0</v>
      </c>
      <c r="L11" s="3" t="str">
        <f>IF((H11&lt;15%)*AND(G11&lt;100000)*OR(G11&gt;-100000),"NO","YES")</f>
        <v>NO</v>
      </c>
      <c r="M11" s="9" t="str">
        <f>IF((L11="YES")*AND(I11+J11&lt;1),"Explanation not required, difference less than £200"," ")</f>
        <v> </v>
      </c>
      <c r="N11" s="11"/>
    </row>
    <row r="12" spans="4:14" ht="14.25" thickBot="1">
      <c r="D12" s="4"/>
      <c r="F12" s="4"/>
      <c r="G12" s="4"/>
      <c r="H12" s="5"/>
      <c r="K12" s="3"/>
      <c r="L12" s="3"/>
      <c r="N12" s="21"/>
    </row>
    <row r="13" spans="1:14" ht="19.5" customHeight="1" thickBot="1">
      <c r="A13" s="34" t="s">
        <v>3</v>
      </c>
      <c r="B13" s="34"/>
      <c r="C13" s="34"/>
      <c r="D13" s="7">
        <v>10219</v>
      </c>
      <c r="F13" s="7">
        <v>9337</v>
      </c>
      <c r="G13" s="4">
        <f>F13-D13</f>
        <v>-882</v>
      </c>
      <c r="H13" s="5">
        <f>IF((D13&gt;F13),(D13-F13)/D13,IF(D13&lt;F13,-(D13-F13)/D13,IF(D13=F13,0)))</f>
        <v>0.08630981505039632</v>
      </c>
      <c r="I13" s="2">
        <f>IF(D13-F13&lt;200,0,IF(D13-F13&gt;200,1,IF(D13-F13=200,1)))</f>
        <v>1</v>
      </c>
      <c r="J13" s="2">
        <f>IF(F13-D13&lt;200,0,IF(F13-D13&gt;200,1,IF(F13-D13=200,1)))</f>
        <v>0</v>
      </c>
      <c r="K13" s="3">
        <f>IF(H13&lt;0.15,0,IF(H13&gt;0.15,1,IF(H13=0.15,1)))</f>
        <v>0</v>
      </c>
      <c r="L13" s="3" t="str">
        <f>IF((H13&lt;15%)*AND(G13&lt;100000)*OR(G13&gt;-100000),"NO","YES")</f>
        <v>NO</v>
      </c>
      <c r="M13" s="9" t="str">
        <f>IF((L13="YES")*AND(I13+J13&lt;1),"Explanation not required, difference less than £200"," ")</f>
        <v> </v>
      </c>
      <c r="N13" s="11"/>
    </row>
    <row r="14" spans="4:14" ht="14.25" thickBot="1">
      <c r="D14" s="4"/>
      <c r="F14" s="4"/>
      <c r="G14" s="4"/>
      <c r="H14" s="5"/>
      <c r="K14" s="3"/>
      <c r="L14" s="3"/>
      <c r="N14" s="21"/>
    </row>
    <row r="15" spans="1:14" ht="31.5" customHeight="1" thickBot="1">
      <c r="A15" s="34" t="s">
        <v>4</v>
      </c>
      <c r="B15" s="34"/>
      <c r="C15" s="34"/>
      <c r="D15" s="7">
        <v>3233</v>
      </c>
      <c r="F15" s="7">
        <v>3718</v>
      </c>
      <c r="G15" s="4">
        <f>F15-D15</f>
        <v>485</v>
      </c>
      <c r="H15" s="5">
        <f>IF((D15&gt;F15),(D15-F15)/D15,IF(D15&lt;F15,-(D15-F15)/D15,IF(D15=F15,0)))</f>
        <v>0.15001546551190845</v>
      </c>
      <c r="I15" s="2">
        <f>IF(D15-F15&lt;200,0,IF(D15-F15&gt;200,1,IF(D15-F15=200,1)))</f>
        <v>0</v>
      </c>
      <c r="J15" s="2">
        <f>IF(F15-D15&lt;200,0,IF(F15-D15&gt;200,1,IF(F15-D15=200,1)))</f>
        <v>1</v>
      </c>
      <c r="K15" s="3">
        <f>IF(H15&lt;0.15,0,IF(H15&gt;0.15,1,IF(H15=0.15,1)))</f>
        <v>1</v>
      </c>
      <c r="L15" s="3" t="str">
        <f>IF((H15&lt;15%)*AND(G15&lt;100000)*OR(G15&gt;-100000),"NO","YES")</f>
        <v>YES</v>
      </c>
      <c r="M15" s="9" t="str">
        <f>IF((L15="YES")*AND(I15+J15&lt;1),"Explanation not required, difference less than £200"," ")</f>
        <v> </v>
      </c>
      <c r="N15" s="11" t="s">
        <v>25</v>
      </c>
    </row>
    <row r="16" spans="4:14" ht="14.25" thickBot="1">
      <c r="D16" s="4"/>
      <c r="F16" s="4"/>
      <c r="G16" s="4"/>
      <c r="H16" s="5"/>
      <c r="K16" s="3"/>
      <c r="L16" s="3"/>
      <c r="N16" s="21"/>
    </row>
    <row r="17" spans="1:14" ht="19.5" customHeight="1" thickBot="1">
      <c r="A17" s="34" t="s">
        <v>7</v>
      </c>
      <c r="B17" s="34"/>
      <c r="C17" s="34"/>
      <c r="D17" s="7">
        <v>0</v>
      </c>
      <c r="F17" s="7">
        <v>0</v>
      </c>
      <c r="G17" s="4">
        <f>F17-D17</f>
        <v>0</v>
      </c>
      <c r="H17" s="5">
        <f>IF((D17&gt;F17),(D17-F17)/D17,IF(D17&lt;F17,-(D17-F17)/D17,IF(D17=F17,0)))</f>
        <v>0</v>
      </c>
      <c r="I17" s="2">
        <f>IF(D17-F17&lt;200,0,IF(D17-F17&gt;200,1,IF(D17-F17=200,1)))</f>
        <v>0</v>
      </c>
      <c r="J17" s="2">
        <f>IF(F17-D17&lt;200,0,IF(F17-D17&gt;200,1,IF(F17-D17=200,1)))</f>
        <v>0</v>
      </c>
      <c r="K17" s="3">
        <f>IF(H17&lt;0.15,0,IF(H17&gt;0.15,1,IF(H17=0.15,1)))</f>
        <v>0</v>
      </c>
      <c r="L17" s="3" t="str">
        <f>IF((H17&lt;15%)*AND(G17&lt;100000)*OR(G17&gt;-100000),"NO","YES")</f>
        <v>NO</v>
      </c>
      <c r="M17" s="9" t="str">
        <f>IF((L17="YES")*AND(I17+J17&lt;1),"Explanation not required, difference less than £200"," ")</f>
        <v> </v>
      </c>
      <c r="N17" s="11"/>
    </row>
    <row r="18" spans="4:14" ht="14.25" thickBot="1">
      <c r="D18" s="4"/>
      <c r="F18" s="4"/>
      <c r="G18" s="4"/>
      <c r="H18" s="5"/>
      <c r="K18" s="3"/>
      <c r="L18" s="3"/>
      <c r="N18" s="21"/>
    </row>
    <row r="19" spans="1:14" ht="27.75" thickBot="1">
      <c r="A19" s="34" t="s">
        <v>16</v>
      </c>
      <c r="B19" s="34"/>
      <c r="C19" s="34"/>
      <c r="D19" s="7">
        <v>13392</v>
      </c>
      <c r="F19" s="7">
        <v>25918</v>
      </c>
      <c r="G19" s="4">
        <f>F19-D19</f>
        <v>12526</v>
      </c>
      <c r="H19" s="5">
        <f>IF((D19&gt;F19),(D19-F19)/D19,IF(D19&lt;F19,-(D19-F19)/D19,IF(D19=F19,0)))</f>
        <v>0.9353345280764636</v>
      </c>
      <c r="I19" s="2">
        <f>IF(D19-F19&lt;200,0,IF(D19-F19&gt;200,1,IF(D19-F19=200,1)))</f>
        <v>0</v>
      </c>
      <c r="J19" s="2">
        <f>IF(F19-D19&lt;200,0,IF(F19-D19&gt;200,1,IF(F19-D19=200,1)))</f>
        <v>1</v>
      </c>
      <c r="K19" s="3">
        <f>IF(H19&lt;0.15,0,IF(H19&gt;0.15,1,IF(H19=0.15,1)))</f>
        <v>1</v>
      </c>
      <c r="L19" s="3" t="str">
        <f>IF((H19&lt;15%)*AND(G19&lt;100000)*OR(G19&gt;-100000),"NO","YES")</f>
        <v>YES</v>
      </c>
      <c r="M19" s="9" t="str">
        <f>IF((L19="YES")*AND(I19+J19&lt;1),"Explanation not required, difference less than £200"," ")</f>
        <v> </v>
      </c>
      <c r="N19" s="11" t="s">
        <v>24</v>
      </c>
    </row>
    <row r="20" spans="4:14" ht="14.25" thickBot="1">
      <c r="D20" s="4"/>
      <c r="F20" s="4"/>
      <c r="G20" s="4"/>
      <c r="H20" s="5"/>
      <c r="K20" s="3"/>
      <c r="L20" s="3"/>
      <c r="N20" s="21"/>
    </row>
    <row r="21" spans="1:14" ht="19.5" customHeight="1" thickBot="1">
      <c r="A21" s="6" t="s">
        <v>5</v>
      </c>
      <c r="D21" s="1">
        <f>D9+D11+D13-D15-D17-D19</f>
        <v>20800</v>
      </c>
      <c r="F21" s="1">
        <f>F9+F11+F13-F15-F17-F19</f>
        <v>8211</v>
      </c>
      <c r="G21" s="4"/>
      <c r="H21" s="5"/>
      <c r="K21" s="3"/>
      <c r="L21" s="3"/>
      <c r="M21" s="12" t="s">
        <v>11</v>
      </c>
      <c r="N21" s="21"/>
    </row>
    <row r="22" spans="1:14" s="15" customFormat="1" ht="13.5">
      <c r="A22" s="14"/>
      <c r="D22" s="16"/>
      <c r="F22" s="16"/>
      <c r="G22" s="4"/>
      <c r="H22" s="17"/>
      <c r="K22" s="18"/>
      <c r="L22" s="19" t="str">
        <f>IF(F21&gt;(2*F11),"YES","NO")</f>
        <v>NO</v>
      </c>
      <c r="M22" s="20" t="str">
        <f>IF(F21&gt;(2*F11),"EXPLANATION REQUIRED ON RESERVES TAB AS TO WHY CARRY FORWARD RESERVES ARE GREATER THAN TWICE INCOME FROM LOCAL TAXATION/LEVIES"," ")</f>
        <v> </v>
      </c>
      <c r="N22" s="25"/>
    </row>
    <row r="23" spans="4:14" ht="14.25" thickBot="1">
      <c r="D23" s="4"/>
      <c r="F23" s="4"/>
      <c r="G23" s="4"/>
      <c r="H23" s="5"/>
      <c r="K23" s="3"/>
      <c r="L23" s="3"/>
      <c r="N23" s="21"/>
    </row>
    <row r="24" spans="1:14" ht="19.5" customHeight="1" thickBot="1">
      <c r="A24" s="34" t="s">
        <v>9</v>
      </c>
      <c r="B24" s="34"/>
      <c r="C24" s="34"/>
      <c r="D24" s="7">
        <v>0</v>
      </c>
      <c r="F24" s="7">
        <v>0</v>
      </c>
      <c r="G24" s="4"/>
      <c r="H24" s="5"/>
      <c r="K24" s="3"/>
      <c r="L24" s="3"/>
      <c r="M24" s="13" t="s">
        <v>11</v>
      </c>
      <c r="N24" s="21"/>
    </row>
    <row r="25" spans="4:14" ht="14.25" thickBot="1">
      <c r="D25" s="4"/>
      <c r="F25" s="4"/>
      <c r="G25" s="4"/>
      <c r="H25" s="5"/>
      <c r="K25" s="3"/>
      <c r="L25" s="3"/>
      <c r="N25" s="21"/>
    </row>
    <row r="26" spans="1:14" ht="19.5" customHeight="1" thickBot="1">
      <c r="A26" s="34" t="s">
        <v>8</v>
      </c>
      <c r="B26" s="34"/>
      <c r="C26" s="34"/>
      <c r="D26" s="7">
        <v>9166</v>
      </c>
      <c r="F26" s="7">
        <v>8591.85</v>
      </c>
      <c r="G26" s="4">
        <f>F26-D26</f>
        <v>-574.1499999999996</v>
      </c>
      <c r="H26" s="5">
        <f>IF((D26&gt;F26),(D26-F26)/D26,IF(D26&lt;F26,-(D26-F26)/D26,IF(D26=F26,0)))</f>
        <v>0.0626391010255291</v>
      </c>
      <c r="I26" s="2">
        <f>IF(D26-F26&lt;200,0,IF(D26-F26&gt;200,1,IF(D26-F26=200,1)))</f>
        <v>1</v>
      </c>
      <c r="J26" s="2">
        <f>IF(F26-D26&lt;200,0,IF(F26-D26&gt;200,1,IF(F26-D26=200,1)))</f>
        <v>0</v>
      </c>
      <c r="K26" s="3">
        <f>IF(H26&lt;0.15,0,IF(H26&gt;0.15,1,IF(H26=0.15,1)))</f>
        <v>0</v>
      </c>
      <c r="L26" s="3" t="str">
        <f>IF((H26&lt;15%)*AND(G26&lt;100000)*OR(G26&gt;-100000),"NO","YES")</f>
        <v>NO</v>
      </c>
      <c r="M26" s="9" t="str">
        <f>IF((L26="YES")*AND(I26+J26&lt;1),"Explanation not required, difference less than £200"," ")</f>
        <v> </v>
      </c>
      <c r="N26" s="11"/>
    </row>
    <row r="27" spans="4:14" ht="14.25" thickBot="1">
      <c r="D27" s="4"/>
      <c r="F27" s="4"/>
      <c r="G27" s="4"/>
      <c r="H27" s="5"/>
      <c r="K27" s="3"/>
      <c r="L27" s="3"/>
      <c r="N27" s="21"/>
    </row>
    <row r="28" spans="1:14" ht="19.5" customHeight="1" thickBot="1">
      <c r="A28" s="34" t="s">
        <v>6</v>
      </c>
      <c r="B28" s="34"/>
      <c r="C28" s="34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IF(D28-F28&lt;100,0,IF(D28-F28&gt;100,1,IF(D28-F28=100,1)))</f>
        <v>0</v>
      </c>
      <c r="J28" s="2">
        <f>IF(F28-D28&lt;100,0,IF(F28-D28&gt;100,1,IF(F28-D28=100,1)))</f>
        <v>0</v>
      </c>
      <c r="K28" s="3">
        <f>IF(H28&lt;0.15,0,IF(H28&gt;0.15,1,IF(H28=0.15,1)))</f>
        <v>0</v>
      </c>
      <c r="L28" s="3" t="str">
        <f>IF((H28&lt;15%)*AND(G28&lt;100000)*OR(G28&gt;-100000),"NO","YES")</f>
        <v>NO</v>
      </c>
      <c r="M28" s="9" t="str">
        <f>IF((L28="YES")*AND(I28+J28&lt;1),"Explanation not required, difference less than £200"," ")</f>
        <v> </v>
      </c>
      <c r="N28" s="11"/>
    </row>
    <row r="29" spans="8:14" ht="13.5">
      <c r="H29" s="5"/>
      <c r="K29" s="3"/>
      <c r="L29" s="3"/>
      <c r="N29" s="21"/>
    </row>
  </sheetData>
  <sheetProtection/>
  <mergeCells count="10">
    <mergeCell ref="A17:C17"/>
    <mergeCell ref="A19:C19"/>
    <mergeCell ref="A1:K1"/>
    <mergeCell ref="A24:C24"/>
    <mergeCell ref="A26:C26"/>
    <mergeCell ref="A28:C28"/>
    <mergeCell ref="A9:C9"/>
    <mergeCell ref="A11:C11"/>
    <mergeCell ref="A13:C13"/>
    <mergeCell ref="A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Greg Pacey</cp:lastModifiedBy>
  <cp:lastPrinted>2022-04-27T11:53:53Z</cp:lastPrinted>
  <dcterms:created xsi:type="dcterms:W3CDTF">2012-07-11T10:01:28Z</dcterms:created>
  <dcterms:modified xsi:type="dcterms:W3CDTF">2022-04-27T11:54:10Z</dcterms:modified>
  <cp:category/>
  <cp:version/>
  <cp:contentType/>
  <cp:contentStatus/>
</cp:coreProperties>
</file>